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0" windowWidth="18915" windowHeight="8955" activeTab="2"/>
  </bookViews>
  <sheets>
    <sheet name="IVA Soportad 1T" sheetId="1" r:id="rId1"/>
    <sheet name="IVA Repercutido 1T" sheetId="2" r:id="rId2"/>
    <sheet name="303" sheetId="5" r:id="rId3"/>
    <sheet name="303 Parcial" sheetId="3" r:id="rId4"/>
    <sheet name="303 Final" sheetId="4" r:id="rId5"/>
  </sheets>
  <calcPr calcId="145621"/>
</workbook>
</file>

<file path=xl/calcChain.xml><?xml version="1.0" encoding="utf-8"?>
<calcChain xmlns="http://schemas.openxmlformats.org/spreadsheetml/2006/main">
  <c r="J10" i="3" l="1"/>
  <c r="K10" i="1"/>
  <c r="J6" i="3"/>
  <c r="F9" i="2"/>
  <c r="E9" i="2"/>
  <c r="G8" i="2"/>
  <c r="F8" i="2"/>
  <c r="H8" i="2" s="1"/>
  <c r="G7" i="2"/>
  <c r="F7" i="2"/>
  <c r="H7" i="2" s="1"/>
  <c r="H6" i="2"/>
  <c r="E5" i="2"/>
  <c r="F5" i="2" s="1"/>
  <c r="B6" i="1"/>
  <c r="B7" i="1"/>
  <c r="B8" i="1"/>
  <c r="B9" i="1"/>
  <c r="B5" i="1"/>
  <c r="H8" i="1"/>
  <c r="K8" i="1" s="1"/>
  <c r="K7" i="1"/>
  <c r="K9" i="1"/>
  <c r="K6" i="1"/>
  <c r="I15" i="3" l="1"/>
  <c r="I26" i="3"/>
  <c r="I28" i="3" s="1"/>
  <c r="I30" i="3" s="1"/>
  <c r="J30" i="3" s="1"/>
</calcChain>
</file>

<file path=xl/sharedStrings.xml><?xml version="1.0" encoding="utf-8"?>
<sst xmlns="http://schemas.openxmlformats.org/spreadsheetml/2006/main" count="69" uniqueCount="58">
  <si>
    <t>IVA SOPORTADO</t>
  </si>
  <si>
    <t>FECHA</t>
  </si>
  <si>
    <t>CONCEPTO</t>
  </si>
  <si>
    <t>BASE IMPONIBLE</t>
  </si>
  <si>
    <t>IMP.IVA</t>
  </si>
  <si>
    <t>TOTAL FACTURA</t>
  </si>
  <si>
    <t>FACTURA Nº</t>
  </si>
  <si>
    <t>N interno</t>
  </si>
  <si>
    <t>Equipos para el proceso de Datos</t>
  </si>
  <si>
    <t>Autopista</t>
  </si>
  <si>
    <t>Gasoil</t>
  </si>
  <si>
    <t>Papel de Burbuja</t>
  </si>
  <si>
    <t>Base Imponible</t>
  </si>
  <si>
    <t>TOTAL</t>
  </si>
  <si>
    <t>SEUR</t>
  </si>
  <si>
    <t>Fecha</t>
  </si>
  <si>
    <t>Nºde Factura</t>
  </si>
  <si>
    <t>Cliente</t>
  </si>
  <si>
    <t>IVA</t>
  </si>
  <si>
    <t>Total</t>
  </si>
  <si>
    <t>Phoscode SL</t>
  </si>
  <si>
    <t>IVA REPERCUTIDO</t>
  </si>
  <si>
    <t>R.Rodriguez</t>
  </si>
  <si>
    <t>R.Equi.</t>
  </si>
  <si>
    <t xml:space="preserve">Esperanza Sanchez </t>
  </si>
  <si>
    <t>Librería Bohindra MªCruz Martinez</t>
  </si>
  <si>
    <t>Totales</t>
  </si>
  <si>
    <t>Modelo 303</t>
  </si>
  <si>
    <t>Kechack Barcelona S.L</t>
  </si>
  <si>
    <t>IVA Devengado</t>
  </si>
  <si>
    <t>Tipo</t>
  </si>
  <si>
    <t>cuota</t>
  </si>
  <si>
    <t>Régimen General</t>
  </si>
  <si>
    <t>Error</t>
  </si>
  <si>
    <t>Recargo de Equivalencia</t>
  </si>
  <si>
    <t>Adquisiciones Intracomunitarias</t>
  </si>
  <si>
    <t>03</t>
  </si>
  <si>
    <t>06</t>
  </si>
  <si>
    <t>09</t>
  </si>
  <si>
    <t>01</t>
  </si>
  <si>
    <t>04</t>
  </si>
  <si>
    <t>07</t>
  </si>
  <si>
    <t>12</t>
  </si>
  <si>
    <t>15</t>
  </si>
  <si>
    <t>18</t>
  </si>
  <si>
    <t>IVA Deducible</t>
  </si>
  <si>
    <t>Por cuotas soportadas en operaciones interiores corrientes</t>
  </si>
  <si>
    <t>Por cuotas soportadas en operaciones interiores con bienes de inversión</t>
  </si>
  <si>
    <t>Por cuotas satisfechas en las importaciones de bienes corrientes</t>
  </si>
  <si>
    <t>Por cuotas satisfechas en las importaciones de bienes de inversión</t>
  </si>
  <si>
    <t>En adquisiones intracomunitarias de bienes corrientes</t>
  </si>
  <si>
    <t>En adquisiciones intracomunitarias de bienes de Inversión</t>
  </si>
  <si>
    <t>Base</t>
  </si>
  <si>
    <t>Cuota</t>
  </si>
  <si>
    <t>Atribuida a la Administración del Estado</t>
  </si>
  <si>
    <t>Resultado de la Liquidación</t>
  </si>
  <si>
    <t>Necesario Equilibrar</t>
  </si>
  <si>
    <t>Despues del Equilibrio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</si>
</sst>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EEF3F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BEBEE"/>
        <bgColor indexed="64"/>
      </patternFill>
    </fill>
    <fill>
      <patternFill patternType="solid">
        <fgColor rgb="FFEEFDE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2" fillId="2" borderId="0" xfId="0" applyFont="1" applyFill="1"/>
    <xf numFmtId="0" fontId="0" fillId="3" borderId="1" xfId="0" applyFill="1" applyBorder="1"/>
    <xf numFmtId="0" fontId="3" fillId="4" borderId="0" xfId="0" applyFont="1" applyFill="1"/>
    <xf numFmtId="2" fontId="0" fillId="0" borderId="0" xfId="0" applyNumberFormat="1"/>
    <xf numFmtId="0" fontId="0" fillId="0" borderId="0" xfId="0" applyNumberFormat="1"/>
    <xf numFmtId="2" fontId="0" fillId="3" borderId="1" xfId="0" applyNumberFormat="1" applyFill="1" applyBorder="1"/>
    <xf numFmtId="0" fontId="1" fillId="0" borderId="0" xfId="0" applyFont="1"/>
    <xf numFmtId="0" fontId="0" fillId="0" borderId="1" xfId="0" applyBorder="1"/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" xfId="0" applyFont="1" applyBorder="1"/>
    <xf numFmtId="49" fontId="0" fillId="0" borderId="1" xfId="0" applyNumberFormat="1" applyBorder="1"/>
    <xf numFmtId="0" fontId="4" fillId="0" borderId="0" xfId="0" applyFont="1"/>
    <xf numFmtId="0" fontId="0" fillId="4" borderId="0" xfId="0" applyFill="1"/>
    <xf numFmtId="0" fontId="5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FDE9"/>
      <color rgb="FFFBEBEE"/>
      <color rgb="FFEEF3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0</xdr:row>
      <xdr:rowOff>180975</xdr:rowOff>
    </xdr:from>
    <xdr:to>
      <xdr:col>18</xdr:col>
      <xdr:colOff>136632</xdr:colOff>
      <xdr:row>44</xdr:row>
      <xdr:rowOff>50106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1025" y="180975"/>
          <a:ext cx="6108807" cy="82987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123825</xdr:colOff>
      <xdr:row>0</xdr:row>
      <xdr:rowOff>180975</xdr:rowOff>
    </xdr:from>
    <xdr:to>
      <xdr:col>18</xdr:col>
      <xdr:colOff>136632</xdr:colOff>
      <xdr:row>44</xdr:row>
      <xdr:rowOff>2481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80975"/>
          <a:ext cx="6108807" cy="82987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workbookViewId="0">
      <selection activeCell="L19" sqref="L19"/>
    </sheetView>
  </sheetViews>
  <sheetFormatPr baseColWidth="10" defaultRowHeight="15" x14ac:dyDescent="0.25"/>
  <cols>
    <col min="4" max="4" width="12.42578125" customWidth="1"/>
    <col min="5" max="5" width="33.140625" customWidth="1"/>
    <col min="6" max="6" width="15.7109375" bestFit="1" customWidth="1"/>
    <col min="8" max="8" width="15.140625" bestFit="1" customWidth="1"/>
    <col min="9" max="9" width="15.28515625" customWidth="1"/>
  </cols>
  <sheetData>
    <row r="2" spans="2:11" x14ac:dyDescent="0.25">
      <c r="B2" t="s">
        <v>0</v>
      </c>
    </row>
    <row r="4" spans="2:11" x14ac:dyDescent="0.25">
      <c r="B4" s="2" t="s">
        <v>7</v>
      </c>
      <c r="C4" s="2" t="s">
        <v>1</v>
      </c>
      <c r="D4" s="2" t="s">
        <v>6</v>
      </c>
      <c r="E4" s="2" t="s">
        <v>2</v>
      </c>
      <c r="F4" s="2" t="s">
        <v>3</v>
      </c>
      <c r="G4" s="2" t="s">
        <v>4</v>
      </c>
      <c r="H4" s="2" t="s">
        <v>5</v>
      </c>
      <c r="I4" s="4" t="s">
        <v>12</v>
      </c>
      <c r="J4" s="4" t="s">
        <v>4</v>
      </c>
      <c r="K4" s="16" t="s">
        <v>13</v>
      </c>
    </row>
    <row r="5" spans="2:11" x14ac:dyDescent="0.25">
      <c r="B5">
        <f>ROW()-4</f>
        <v>1</v>
      </c>
      <c r="C5" s="1">
        <v>41226</v>
      </c>
      <c r="D5">
        <v>11633</v>
      </c>
      <c r="E5" t="s">
        <v>8</v>
      </c>
      <c r="F5" s="3">
        <v>92.56</v>
      </c>
      <c r="G5" s="3">
        <v>19.440000000000001</v>
      </c>
      <c r="H5" s="3">
        <v>112</v>
      </c>
      <c r="I5" s="5"/>
      <c r="J5" s="5"/>
      <c r="K5">
        <v>112</v>
      </c>
    </row>
    <row r="6" spans="2:11" x14ac:dyDescent="0.25">
      <c r="B6">
        <f t="shared" ref="B6:B9" si="0">ROW()-4</f>
        <v>2</v>
      </c>
      <c r="C6" s="1">
        <v>41227</v>
      </c>
      <c r="D6">
        <v>45802122</v>
      </c>
      <c r="E6" t="s">
        <v>9</v>
      </c>
      <c r="F6" s="3"/>
      <c r="G6" s="3"/>
      <c r="H6" s="3">
        <v>14.25</v>
      </c>
      <c r="I6" s="5"/>
      <c r="J6" s="5"/>
      <c r="K6">
        <f>H6</f>
        <v>14.25</v>
      </c>
    </row>
    <row r="7" spans="2:11" x14ac:dyDescent="0.25">
      <c r="B7">
        <f t="shared" si="0"/>
        <v>3</v>
      </c>
      <c r="C7" s="1">
        <v>41227</v>
      </c>
      <c r="D7">
        <v>435432345</v>
      </c>
      <c r="E7" t="s">
        <v>10</v>
      </c>
      <c r="F7" s="3"/>
      <c r="G7" s="3"/>
      <c r="H7" s="3">
        <v>20</v>
      </c>
      <c r="I7" s="5"/>
      <c r="J7" s="5"/>
      <c r="K7">
        <f t="shared" ref="K7:K10" si="1">H7</f>
        <v>20</v>
      </c>
    </row>
    <row r="8" spans="2:11" x14ac:dyDescent="0.25">
      <c r="B8">
        <f t="shared" si="0"/>
        <v>4</v>
      </c>
      <c r="C8" s="1">
        <v>41231</v>
      </c>
      <c r="D8">
        <v>600</v>
      </c>
      <c r="E8" t="s">
        <v>11</v>
      </c>
      <c r="F8" s="3">
        <v>8.2899999999999991</v>
      </c>
      <c r="G8" s="3">
        <v>1.74</v>
      </c>
      <c r="H8" s="3">
        <f>F8+G8</f>
        <v>10.029999999999999</v>
      </c>
      <c r="I8" s="5"/>
      <c r="J8" s="5"/>
      <c r="K8">
        <f t="shared" si="1"/>
        <v>10.029999999999999</v>
      </c>
    </row>
    <row r="9" spans="2:11" x14ac:dyDescent="0.25">
      <c r="B9">
        <f t="shared" si="0"/>
        <v>5</v>
      </c>
      <c r="C9" s="1">
        <v>41232</v>
      </c>
      <c r="D9">
        <v>7664</v>
      </c>
      <c r="E9" t="s">
        <v>14</v>
      </c>
      <c r="F9" s="3">
        <v>17.14</v>
      </c>
      <c r="G9" s="3">
        <v>3.6</v>
      </c>
      <c r="H9" s="3">
        <v>20.74</v>
      </c>
      <c r="I9" s="5"/>
      <c r="J9" s="5"/>
      <c r="K9">
        <f t="shared" si="1"/>
        <v>20.74</v>
      </c>
    </row>
    <row r="10" spans="2:11" x14ac:dyDescent="0.25">
      <c r="B10">
        <v>6</v>
      </c>
      <c r="C10" s="1">
        <v>41233</v>
      </c>
      <c r="D10">
        <v>79597</v>
      </c>
      <c r="E10" t="s">
        <v>8</v>
      </c>
      <c r="F10" s="3"/>
      <c r="G10" s="3"/>
      <c r="H10" s="3">
        <v>1780</v>
      </c>
      <c r="I10" s="5"/>
      <c r="J10" s="5"/>
      <c r="K10">
        <f t="shared" si="1"/>
        <v>1780</v>
      </c>
    </row>
    <row r="11" spans="2:11" x14ac:dyDescent="0.25">
      <c r="C11" s="1"/>
      <c r="F11" s="3"/>
      <c r="G11" s="3"/>
      <c r="H11" s="3"/>
      <c r="I11" s="5"/>
      <c r="J11" s="5"/>
      <c r="K11" s="15"/>
    </row>
    <row r="12" spans="2:11" x14ac:dyDescent="0.25">
      <c r="C12" s="1"/>
      <c r="F12" s="3"/>
      <c r="G12" s="3"/>
      <c r="H12" s="3"/>
    </row>
    <row r="13" spans="2:11" x14ac:dyDescent="0.25">
      <c r="C13" s="1"/>
      <c r="F13" s="3"/>
      <c r="G13" s="3"/>
      <c r="H13" s="3"/>
    </row>
    <row r="14" spans="2:11" x14ac:dyDescent="0.25">
      <c r="F14" s="3"/>
      <c r="G14" s="3"/>
      <c r="H14" s="3"/>
    </row>
    <row r="15" spans="2:11" x14ac:dyDescent="0.25">
      <c r="F15" s="3"/>
      <c r="G15" s="3"/>
      <c r="H15" s="3"/>
    </row>
    <row r="16" spans="2:11" x14ac:dyDescent="0.25">
      <c r="F16" s="3"/>
      <c r="G16" s="3"/>
      <c r="H16" s="3"/>
    </row>
    <row r="17" spans="5:12" x14ac:dyDescent="0.25">
      <c r="F17" s="3"/>
      <c r="G17" s="3"/>
      <c r="H17" s="3"/>
    </row>
    <row r="18" spans="5:12" x14ac:dyDescent="0.25">
      <c r="F18" s="3"/>
      <c r="G18" s="3"/>
      <c r="H18" s="3"/>
    </row>
    <row r="19" spans="5:12" x14ac:dyDescent="0.25">
      <c r="F19" s="3"/>
      <c r="G19" s="3"/>
      <c r="H19" s="3"/>
      <c r="L19">
        <v>1177</v>
      </c>
    </row>
    <row r="20" spans="5:12" x14ac:dyDescent="0.25">
      <c r="F20" s="3"/>
      <c r="G20" s="3"/>
      <c r="H20" s="3"/>
    </row>
    <row r="21" spans="5:12" x14ac:dyDescent="0.25">
      <c r="E21" t="s">
        <v>26</v>
      </c>
      <c r="F21" s="5"/>
      <c r="G21" s="5"/>
      <c r="H21" s="5"/>
      <c r="I21" s="5"/>
      <c r="J21" s="5"/>
      <c r="K2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3"/>
  <sheetViews>
    <sheetView workbookViewId="0">
      <selection activeCell="G20" sqref="G20"/>
    </sheetView>
  </sheetViews>
  <sheetFormatPr baseColWidth="10" defaultRowHeight="15" x14ac:dyDescent="0.25"/>
  <cols>
    <col min="3" max="3" width="16.42578125" customWidth="1"/>
    <col min="4" max="4" width="45.85546875" customWidth="1"/>
    <col min="5" max="5" width="15.7109375" bestFit="1" customWidth="1"/>
    <col min="8" max="8" width="15.140625" bestFit="1" customWidth="1"/>
    <col min="9" max="9" width="15.28515625" customWidth="1"/>
  </cols>
  <sheetData>
    <row r="2" spans="2:11" x14ac:dyDescent="0.25">
      <c r="B2" t="s">
        <v>21</v>
      </c>
    </row>
    <row r="4" spans="2:11" x14ac:dyDescent="0.25">
      <c r="B4" s="2" t="s">
        <v>15</v>
      </c>
      <c r="C4" s="2" t="s">
        <v>16</v>
      </c>
      <c r="D4" s="2" t="s">
        <v>17</v>
      </c>
      <c r="E4" s="2" t="s">
        <v>12</v>
      </c>
      <c r="F4" s="2" t="s">
        <v>18</v>
      </c>
      <c r="G4" s="2" t="s">
        <v>23</v>
      </c>
      <c r="H4" s="2" t="s">
        <v>19</v>
      </c>
      <c r="I4" s="4"/>
      <c r="J4" s="4"/>
      <c r="K4" s="4"/>
    </row>
    <row r="5" spans="2:11" x14ac:dyDescent="0.25">
      <c r="B5" s="1">
        <v>41246</v>
      </c>
      <c r="C5" s="6">
        <v>873</v>
      </c>
      <c r="D5" t="s">
        <v>20</v>
      </c>
      <c r="E5" s="7">
        <f>H5/1.21</f>
        <v>992.23140495867767</v>
      </c>
      <c r="F5" s="7">
        <f>H5-E5</f>
        <v>208.36859504132224</v>
      </c>
      <c r="G5" s="7"/>
      <c r="H5" s="7">
        <v>1200.5999999999999</v>
      </c>
      <c r="I5" s="5"/>
      <c r="J5" s="5"/>
    </row>
    <row r="6" spans="2:11" x14ac:dyDescent="0.25">
      <c r="B6" s="1">
        <v>41247</v>
      </c>
      <c r="C6" s="6">
        <v>874</v>
      </c>
      <c r="D6" t="s">
        <v>22</v>
      </c>
      <c r="E6" s="7">
        <v>800</v>
      </c>
      <c r="F6" s="7">
        <v>168</v>
      </c>
      <c r="G6" s="7">
        <v>32</v>
      </c>
      <c r="H6" s="7">
        <f>E6+F6+G6</f>
        <v>1000</v>
      </c>
      <c r="I6" s="5"/>
      <c r="J6" s="5"/>
    </row>
    <row r="7" spans="2:11" x14ac:dyDescent="0.25">
      <c r="B7" s="1">
        <v>41248</v>
      </c>
      <c r="C7" s="6">
        <v>875</v>
      </c>
      <c r="D7" t="s">
        <v>24</v>
      </c>
      <c r="E7" s="7">
        <v>330</v>
      </c>
      <c r="F7" s="7">
        <f>E7*0.21</f>
        <v>69.3</v>
      </c>
      <c r="G7" s="7">
        <f>E7*0.04</f>
        <v>13.200000000000001</v>
      </c>
      <c r="H7" s="7">
        <f>SUM(E7:G7)</f>
        <v>412.5</v>
      </c>
      <c r="I7" s="5"/>
      <c r="J7" s="5"/>
    </row>
    <row r="8" spans="2:11" x14ac:dyDescent="0.25">
      <c r="B8" s="1">
        <v>41249</v>
      </c>
      <c r="C8" s="6">
        <v>876</v>
      </c>
      <c r="D8" t="s">
        <v>25</v>
      </c>
      <c r="E8" s="7">
        <v>115.68</v>
      </c>
      <c r="F8" s="7">
        <f>E8*0.21</f>
        <v>24.2928</v>
      </c>
      <c r="G8" s="7">
        <f>E8*0.04</f>
        <v>4.6272000000000002</v>
      </c>
      <c r="H8" s="7">
        <f>SUM(E8:G8)</f>
        <v>144.6</v>
      </c>
      <c r="I8" s="5"/>
      <c r="J8" s="5"/>
    </row>
    <row r="9" spans="2:11" x14ac:dyDescent="0.25">
      <c r="B9" s="1">
        <v>41250</v>
      </c>
      <c r="C9" s="6">
        <v>877</v>
      </c>
      <c r="D9" t="s">
        <v>28</v>
      </c>
      <c r="E9" s="7">
        <f>H9/1.21</f>
        <v>115.70247933884298</v>
      </c>
      <c r="F9" s="7">
        <f>H9-E9</f>
        <v>24.297520661157023</v>
      </c>
      <c r="G9" s="7"/>
      <c r="H9" s="7">
        <v>140</v>
      </c>
      <c r="I9" s="5"/>
      <c r="J9" s="5"/>
    </row>
    <row r="10" spans="2:11" x14ac:dyDescent="0.25">
      <c r="C10" s="6"/>
      <c r="E10" s="7"/>
      <c r="F10" s="7"/>
      <c r="G10" s="7"/>
      <c r="H10" s="7"/>
      <c r="I10" s="5"/>
      <c r="J10" s="5"/>
    </row>
    <row r="11" spans="2:11" x14ac:dyDescent="0.25">
      <c r="C11" s="6"/>
      <c r="E11" s="7"/>
      <c r="F11" s="7"/>
      <c r="G11" s="7"/>
      <c r="H11" s="7"/>
      <c r="I11" s="5"/>
      <c r="J11" s="5"/>
    </row>
    <row r="12" spans="2:11" x14ac:dyDescent="0.25">
      <c r="C12" s="6"/>
      <c r="E12" s="7"/>
      <c r="F12" s="7"/>
      <c r="G12" s="7"/>
      <c r="H12" s="7"/>
      <c r="J12" s="5"/>
    </row>
    <row r="13" spans="2:11" x14ac:dyDescent="0.25">
      <c r="D13" t="s">
        <v>26</v>
      </c>
      <c r="E13" s="5"/>
      <c r="F13" s="5"/>
      <c r="G13" s="5"/>
      <c r="H13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activeCell="E12" sqref="E12"/>
    </sheetView>
  </sheetViews>
  <sheetFormatPr baseColWidth="10" defaultRowHeight="15" x14ac:dyDescent="0.25"/>
  <cols>
    <col min="1" max="1" width="7" customWidth="1"/>
    <col min="2" max="2" width="14" customWidth="1"/>
    <col min="3" max="3" width="9" customWidth="1"/>
    <col min="4" max="4" width="6.7109375" customWidth="1"/>
    <col min="5" max="5" width="34.28515625" customWidth="1"/>
    <col min="6" max="6" width="5.7109375" customWidth="1"/>
    <col min="7" max="7" width="15.28515625" customWidth="1"/>
    <col min="8" max="8" width="6.28515625" customWidth="1"/>
  </cols>
  <sheetData>
    <row r="1" spans="1:10" x14ac:dyDescent="0.25">
      <c r="A1" t="s">
        <v>27</v>
      </c>
    </row>
    <row r="3" spans="1:10" ht="18.75" x14ac:dyDescent="0.3">
      <c r="B3" s="14" t="s">
        <v>29</v>
      </c>
      <c r="E3" t="s">
        <v>12</v>
      </c>
      <c r="G3" t="s">
        <v>30</v>
      </c>
      <c r="I3" t="s">
        <v>31</v>
      </c>
      <c r="J3" s="8" t="s">
        <v>33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E24" sqref="E24"/>
    </sheetView>
  </sheetViews>
  <sheetFormatPr baseColWidth="10" defaultRowHeight="15" x14ac:dyDescent="0.25"/>
  <cols>
    <col min="1" max="1" width="7" customWidth="1"/>
    <col min="2" max="2" width="14" customWidth="1"/>
    <col min="3" max="3" width="9" customWidth="1"/>
    <col min="4" max="4" width="6.7109375" customWidth="1"/>
    <col min="5" max="5" width="34.28515625" customWidth="1"/>
    <col min="6" max="6" width="5.7109375" customWidth="1"/>
    <col min="7" max="7" width="15.28515625" customWidth="1"/>
    <col min="8" max="8" width="6.28515625" customWidth="1"/>
  </cols>
  <sheetData>
    <row r="1" spans="1:10" x14ac:dyDescent="0.25">
      <c r="A1" t="s">
        <v>27</v>
      </c>
    </row>
    <row r="3" spans="1:10" ht="18.75" x14ac:dyDescent="0.3">
      <c r="B3" s="14" t="s">
        <v>29</v>
      </c>
      <c r="E3" t="s">
        <v>12</v>
      </c>
      <c r="G3" t="s">
        <v>30</v>
      </c>
      <c r="I3" t="s">
        <v>31</v>
      </c>
      <c r="J3" s="8" t="s">
        <v>33</v>
      </c>
    </row>
    <row r="4" spans="1:10" x14ac:dyDescent="0.25">
      <c r="J4" s="8"/>
    </row>
    <row r="5" spans="1:10" x14ac:dyDescent="0.25">
      <c r="J5" s="8"/>
    </row>
    <row r="6" spans="1:10" x14ac:dyDescent="0.25">
      <c r="B6" t="s">
        <v>32</v>
      </c>
      <c r="D6" s="13" t="s">
        <v>39</v>
      </c>
      <c r="E6" s="10"/>
      <c r="F6" s="13">
        <v>2</v>
      </c>
      <c r="G6" s="9">
        <v>21</v>
      </c>
      <c r="H6" s="13" t="s">
        <v>36</v>
      </c>
      <c r="I6" s="10"/>
      <c r="J6" s="11">
        <f>I6-'IVA Repercutido 1T'!F13</f>
        <v>0</v>
      </c>
    </row>
    <row r="7" spans="1:10" x14ac:dyDescent="0.25">
      <c r="D7" s="13" t="s">
        <v>40</v>
      </c>
      <c r="E7" s="9"/>
      <c r="F7" s="13">
        <v>5</v>
      </c>
      <c r="G7" s="9"/>
      <c r="H7" s="13" t="s">
        <v>37</v>
      </c>
      <c r="I7" s="9"/>
      <c r="J7" s="12"/>
    </row>
    <row r="8" spans="1:10" x14ac:dyDescent="0.25">
      <c r="D8" s="13" t="s">
        <v>41</v>
      </c>
      <c r="E8" s="9"/>
      <c r="F8" s="13">
        <v>6</v>
      </c>
      <c r="G8" s="9"/>
      <c r="H8" s="13" t="s">
        <v>38</v>
      </c>
      <c r="I8" s="9"/>
      <c r="J8" s="12"/>
    </row>
    <row r="9" spans="1:10" x14ac:dyDescent="0.25">
      <c r="J9" s="8"/>
    </row>
    <row r="10" spans="1:10" x14ac:dyDescent="0.25">
      <c r="B10" t="s">
        <v>34</v>
      </c>
      <c r="D10" s="13">
        <v>10</v>
      </c>
      <c r="E10" s="10"/>
      <c r="F10" s="9">
        <v>11</v>
      </c>
      <c r="G10" s="9">
        <v>4</v>
      </c>
      <c r="H10" s="13" t="s">
        <v>42</v>
      </c>
      <c r="I10" s="9"/>
      <c r="J10" s="11">
        <f>I10-'IVA Repercutido 1T'!G13</f>
        <v>0</v>
      </c>
    </row>
    <row r="11" spans="1:10" x14ac:dyDescent="0.25">
      <c r="D11" s="13">
        <v>13</v>
      </c>
      <c r="E11" s="9"/>
      <c r="F11" s="9">
        <v>14</v>
      </c>
      <c r="G11" s="9"/>
      <c r="H11" s="13" t="s">
        <v>43</v>
      </c>
      <c r="I11" s="9"/>
      <c r="J11" s="12"/>
    </row>
    <row r="12" spans="1:10" x14ac:dyDescent="0.25">
      <c r="D12" s="13">
        <v>16</v>
      </c>
      <c r="E12" s="9"/>
      <c r="F12" s="9">
        <v>17</v>
      </c>
      <c r="G12" s="9"/>
      <c r="H12" s="13" t="s">
        <v>44</v>
      </c>
      <c r="I12" s="9"/>
      <c r="J12" s="12"/>
    </row>
    <row r="13" spans="1:10" x14ac:dyDescent="0.25">
      <c r="J13" s="8"/>
    </row>
    <row r="14" spans="1:10" x14ac:dyDescent="0.25">
      <c r="B14" t="s">
        <v>35</v>
      </c>
      <c r="J14" s="8"/>
    </row>
    <row r="15" spans="1:10" x14ac:dyDescent="0.25">
      <c r="D15" s="9">
        <v>19</v>
      </c>
      <c r="E15" s="9"/>
      <c r="F15" s="9"/>
      <c r="G15" s="9"/>
      <c r="H15" s="13">
        <v>21</v>
      </c>
      <c r="I15" s="10">
        <f>I6+I10</f>
        <v>0</v>
      </c>
      <c r="J15" s="8"/>
    </row>
    <row r="16" spans="1:10" x14ac:dyDescent="0.25">
      <c r="J16" s="8"/>
    </row>
    <row r="17" spans="2:10" ht="18.75" x14ac:dyDescent="0.3">
      <c r="B17" s="14" t="s">
        <v>45</v>
      </c>
      <c r="J17" s="8"/>
    </row>
    <row r="18" spans="2:10" x14ac:dyDescent="0.25">
      <c r="G18" t="s">
        <v>52</v>
      </c>
      <c r="I18" t="s">
        <v>53</v>
      </c>
      <c r="J18" s="8"/>
    </row>
    <row r="19" spans="2:10" x14ac:dyDescent="0.25">
      <c r="B19" t="s">
        <v>46</v>
      </c>
      <c r="F19">
        <v>22</v>
      </c>
      <c r="G19" s="5"/>
      <c r="H19">
        <v>23</v>
      </c>
      <c r="I19" s="5">
        <v>0</v>
      </c>
      <c r="J19" s="8"/>
    </row>
    <row r="20" spans="2:10" x14ac:dyDescent="0.25">
      <c r="B20" t="s">
        <v>47</v>
      </c>
      <c r="F20">
        <v>24</v>
      </c>
      <c r="H20">
        <v>25</v>
      </c>
      <c r="J20" s="8"/>
    </row>
    <row r="21" spans="2:10" x14ac:dyDescent="0.25">
      <c r="B21" t="s">
        <v>48</v>
      </c>
      <c r="F21">
        <v>26</v>
      </c>
      <c r="H21">
        <v>27</v>
      </c>
    </row>
    <row r="22" spans="2:10" x14ac:dyDescent="0.25">
      <c r="B22" t="s">
        <v>49</v>
      </c>
      <c r="F22">
        <v>28</v>
      </c>
      <c r="H22">
        <v>29</v>
      </c>
    </row>
    <row r="23" spans="2:10" x14ac:dyDescent="0.25">
      <c r="B23" t="s">
        <v>50</v>
      </c>
      <c r="F23">
        <v>30</v>
      </c>
      <c r="H23">
        <v>31</v>
      </c>
    </row>
    <row r="24" spans="2:10" x14ac:dyDescent="0.25">
      <c r="B24" t="s">
        <v>51</v>
      </c>
      <c r="F24">
        <v>32</v>
      </c>
      <c r="H24">
        <v>33</v>
      </c>
    </row>
    <row r="26" spans="2:10" x14ac:dyDescent="0.25">
      <c r="B26" t="s">
        <v>54</v>
      </c>
      <c r="F26">
        <v>39</v>
      </c>
      <c r="I26" s="5">
        <f>I19</f>
        <v>0</v>
      </c>
    </row>
    <row r="28" spans="2:10" x14ac:dyDescent="0.25">
      <c r="E28" t="s">
        <v>55</v>
      </c>
      <c r="I28" s="5">
        <f>I15-I26</f>
        <v>0</v>
      </c>
    </row>
    <row r="29" spans="2:10" x14ac:dyDescent="0.25">
      <c r="E29" t="s">
        <v>56</v>
      </c>
    </row>
    <row r="30" spans="2:10" x14ac:dyDescent="0.25">
      <c r="E30" t="s">
        <v>57</v>
      </c>
      <c r="I30">
        <f>I28/0.21</f>
        <v>0</v>
      </c>
      <c r="J30">
        <f>I30*1.21</f>
        <v>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IVA Soportad 1T</vt:lpstr>
      <vt:lpstr>IVA Repercutido 1T</vt:lpstr>
      <vt:lpstr>303</vt:lpstr>
      <vt:lpstr>303 Parcial</vt:lpstr>
      <vt:lpstr>303 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</dc:creator>
  <cp:lastModifiedBy>Alejandro</cp:lastModifiedBy>
  <dcterms:created xsi:type="dcterms:W3CDTF">2013-02-06T16:28:16Z</dcterms:created>
  <dcterms:modified xsi:type="dcterms:W3CDTF">2013-02-06T17:27:18Z</dcterms:modified>
</cp:coreProperties>
</file>